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isks" sheetId="2" state="visible" r:id="rId4"/>
    <sheet name="Opportunities" sheetId="3" state="visible" r:id="rId5"/>
  </sheets>
  <definedNames>
    <definedName function="false" hidden="true" localSheetId="2" name="_xlnm._FilterDatabase" vbProcedure="false">Opportunities!$A$3:$I$12</definedName>
    <definedName function="false" hidden="true" localSheetId="1" name="_xlnm._FilterDatabase" vbProcedure="false">Risks!$A$4:$T$25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<sst xmlns="http://schemas.openxmlformats.org/spreadsheetml/2006/main" count="268" uniqueCount="180">
  <si>
    <t xml:space="preserve">APP_05 — Risk &amp; Opportunity Summary</t>
  </si>
  <si>
    <t xml:space="preserve">As at 24 April 2026 · Rev 3 · 21 risks · 9 opportunities</t>
  </si>
  <si>
    <t xml:space="preserve">Risks by exposure band (residual)</t>
  </si>
  <si>
    <t xml:space="preserve">Low (3-7)</t>
  </si>
  <si>
    <t xml:space="preserve">Medium (8-13)</t>
  </si>
  <si>
    <t xml:space="preserve">High (14-19)</t>
  </si>
  <si>
    <t xml:space="preserve">Very High (20-24)</t>
  </si>
  <si>
    <t xml:space="preserve">Risks by status</t>
  </si>
  <si>
    <t xml:space="preserve">Active</t>
  </si>
  <si>
    <t xml:space="preserve">NEW</t>
  </si>
  <si>
    <t xml:space="preserve">Closed</t>
  </si>
  <si>
    <t xml:space="preserve">New risks added in Rev 3</t>
  </si>
  <si>
    <t xml:space="preserve">R-06</t>
  </si>
  <si>
    <t xml:space="preserve">Benzene exposure (from COSHH_23)</t>
  </si>
  <si>
    <t xml:space="preserve">R-10</t>
  </si>
  <si>
    <t xml:space="preserve">Water (Special Measures) Act 2025 pass-through</t>
  </si>
  <si>
    <t xml:space="preserve">R-11</t>
  </si>
  <si>
    <t xml:space="preserve">Employment Rights Act 2025</t>
  </si>
  <si>
    <t xml:space="preserve">R-12</t>
  </si>
  <si>
    <t xml:space="preserve">Worker Protection Act 2023 duty-to-prevent</t>
  </si>
  <si>
    <t xml:space="preserve">R-13</t>
  </si>
  <si>
    <t xml:space="preserve">ISO standards transitions 14001/9001/45001</t>
  </si>
  <si>
    <t xml:space="preserve">R-14</t>
  </si>
  <si>
    <t xml:space="preserve">NUAR migration (DUAA 2025)</t>
  </si>
  <si>
    <t xml:space="preserve">R-18</t>
  </si>
  <si>
    <t xml:space="preserve">PFAS UK REACH restrictions (monitoring)</t>
  </si>
  <si>
    <t xml:space="preserve">R-21</t>
  </si>
  <si>
    <t xml:space="preserve">Water-sector skills shortage</t>
  </si>
  <si>
    <t xml:space="preserve">A M Water Services — Risk Register</t>
  </si>
  <si>
    <t xml:space="preserve">APP_05 Rev 3 · As at 24 April 2026 · 21 risks · Inherent A+B+(C*D), Residual A'+B'+(C'*D')</t>
  </si>
  <si>
    <t xml:space="preserve">#</t>
  </si>
  <si>
    <t xml:space="preserve">Ref</t>
  </si>
  <si>
    <t xml:space="preserve">Category</t>
  </si>
  <si>
    <t xml:space="preserve">Risk description</t>
  </si>
  <si>
    <t xml:space="preserve">A</t>
  </si>
  <si>
    <t xml:space="preserve">B</t>
  </si>
  <si>
    <t xml:space="preserve">C</t>
  </si>
  <si>
    <t xml:space="preserve">D</t>
  </si>
  <si>
    <t xml:space="preserve">Inherent score</t>
  </si>
  <si>
    <t xml:space="preserve">Existing controls</t>
  </si>
  <si>
    <t xml:space="preserve">Treatment</t>
  </si>
  <si>
    <t xml:space="preserve">A'</t>
  </si>
  <si>
    <t xml:space="preserve">B'</t>
  </si>
  <si>
    <t xml:space="preserve">C'</t>
  </si>
  <si>
    <t xml:space="preserve">D'</t>
  </si>
  <si>
    <t xml:space="preserve">Residual score</t>
  </si>
  <si>
    <t xml:space="preserve">Owner</t>
  </si>
  <si>
    <t xml:space="preserve">Target review</t>
  </si>
  <si>
    <t xml:space="preserve">Status</t>
  </si>
  <si>
    <t xml:space="preserve">Notes</t>
  </si>
  <si>
    <t xml:space="preserve">R-01</t>
  </si>
  <si>
    <t xml:space="preserve">Resource / People</t>
  </si>
  <si>
    <t xml:space="preserve">Loss of key staff with required competencies (WIRS, EUSR, NRSWA). Loss of staff to accident / incident.</t>
  </si>
  <si>
    <t xml:space="preserve">#TEAM culture, performance reviews, succession planning, H&amp;S training, competency tracking</t>
  </si>
  <si>
    <t xml:space="preserve">Mitigate</t>
  </si>
  <si>
    <t xml:space="preserve">Aaron Mason</t>
  </si>
  <si>
    <t xml:space="preserve">R-02</t>
  </si>
  <si>
    <t xml:space="preserve">IT / Cyber</t>
  </si>
  <si>
    <t xml:space="preserve">Cyber-attack / ransomware (water sector is critical-infrastructure target — cf. South Staffs Water 2022, Southern Water 2024). Data loss, compliance data, WIRS records.</t>
  </si>
  <si>
    <t xml:space="preserve">External IT support, firewall, anti-virus, cloud backup, BCP</t>
  </si>
  <si>
    <t xml:space="preserve">Mitigate + Transfer</t>
  </si>
  <si>
    <t xml:space="preserve">Leanne Mason</t>
  </si>
  <si>
    <t xml:space="preserve">Review alignment to forthcoming UK Cyber Security &amp; Resilience Bill</t>
  </si>
  <si>
    <t xml:space="preserve">R-03</t>
  </si>
  <si>
    <t xml:space="preserve">Premises</t>
  </si>
  <si>
    <t xml:space="preserve">Loss of Northampton office &amp; equipment. Relocation costs. Equipment / tools / records loss.</t>
  </si>
  <si>
    <t xml:space="preserve">BCP, maintenance, fire-risk assessment, insurance, remote working</t>
  </si>
  <si>
    <t xml:space="preserve">Accept + Transfer</t>
  </si>
  <si>
    <t xml:space="preserve">R-04</t>
  </si>
  <si>
    <t xml:space="preserve">H&amp;S — excavation &amp; site</t>
  </si>
  <si>
    <t xml:space="preserve">Fatalities / injuries in water-infrastructure work: excavation collapse, confined-space, live-mains, manual handling, highway working.</t>
  </si>
  <si>
    <t xml:space="preserve">RAMS programme, trained staff, equipment checks, inspections, emergency procedures, field RAs (RA01-25), MSs (Section 2 + 3)</t>
  </si>
  <si>
    <t xml:space="preserve">Jason May</t>
  </si>
  <si>
    <t xml:space="preserve">R-05</t>
  </si>
  <si>
    <t xml:space="preserve">Occupational health</t>
  </si>
  <si>
    <t xml:space="preserve">Occupational-health claims: manual handling, HAVS, noise, waterborne disease, stress / MH.</t>
  </si>
  <si>
    <t xml:space="preserve">Health surveillance programme, training, low-vibration tools, PPE, wellbeing support</t>
  </si>
  <si>
    <t xml:space="preserve">Sean Ashton</t>
  </si>
  <si>
    <t xml:space="preserve">Occupational health — benzene</t>
  </si>
  <si>
    <t xml:space="preserve">Carcinogen (benzene &lt;1% in BP unleaded petrol — COSHH_23) exposure for operatives routinely refuelling petrol tools. HSE EH70 statutory surveillance obligation.</t>
  </si>
  <si>
    <t xml:space="preserve">Open-air refuelling, cold-tool rule, nitrile gloves, 20 L quantity limit, SOP 8.7 health surveillance to activate 6-monthly</t>
  </si>
  <si>
    <t xml:space="preserve">Review surveillance arrangements before 1 Aug ordering cycle</t>
  </si>
  <si>
    <t xml:space="preserve">R-07</t>
  </si>
  <si>
    <t xml:space="preserve">Supply chain</t>
  </si>
  <si>
    <t xml:space="preserve">Loss of key subcontractor / supplier. WIRS-compliance gaps in supply chain. Quality issues. Price rises.</t>
  </si>
  <si>
    <t xml:space="preserve">Approved supplier list (APP_19), 32 SARs (currently overdue), multi-supplier sourcing, contingency planning</t>
  </si>
  <si>
    <t xml:space="preserve">SAR refresh overdue — see APP_21</t>
  </si>
  <si>
    <t xml:space="preserve">R-08</t>
  </si>
  <si>
    <t xml:space="preserve">Culture / governance</t>
  </si>
  <si>
    <t xml:space="preserve">Poor culture, communication failures, family-business governance gaps.</t>
  </si>
  <si>
    <t xml:space="preserve">#TEAM philosophy, regular meetings, performance management, clear governance, ISO implementation</t>
  </si>
  <si>
    <t xml:space="preserve">R-09</t>
  </si>
  <si>
    <t xml:space="preserve">Legal &amp; regulatory — water sector</t>
  </si>
  <si>
    <t xml:space="preserve">Changes in legislation (Water (Special Measures) Act 2025, WIRS standards, water-quality regs, CDM updates, staff competency gaps).</t>
  </si>
  <si>
    <t xml:space="preserve">APP_10 Legal Register (Rev 3), compliance audits, SOP 3.3, Management Review</t>
  </si>
  <si>
    <t xml:space="preserve">Quarterly horizon-scan in place</t>
  </si>
  <si>
    <t xml:space="preserve">Legal — Water (Special Measures) Act 2025</t>
  </si>
  <si>
    <t xml:space="preserve">Tighter client-pass-through clauses: spill-reporting, audit documentation, environmental-incident liability. Client water-cos under pressure will pass risk down.</t>
  </si>
  <si>
    <t xml:space="preserve">Monitor new contract wording; legal review on any new framework</t>
  </si>
  <si>
    <t xml:space="preserve">On each new contract award</t>
  </si>
  <si>
    <t xml:space="preserve">Legal — Employment Rights Act 2025</t>
  </si>
  <si>
    <t xml:space="preserve">Day-one unfair-dismissal rights, zero-hours contract changes, Fair Work Agency, sick-pay reform. Phased commencement 2026-27.</t>
  </si>
  <si>
    <t xml:space="preserve">Contracts and HR procedures review scheduled Q4 2026; Acas updates tracked</t>
  </si>
  <si>
    <t xml:space="preserve">Compliance — Worker Protection Act 2023</t>
  </si>
  <si>
    <t xml:space="preserve">New employer duty to prevent sexual harassment, in force 26 Oct 2024. Risk of 25% tribunal uplift for breach.</t>
  </si>
  <si>
    <t xml:space="preserve">Sexual-harassment risk assessment (in progress), updated policy, training records</t>
  </si>
  <si>
    <t xml:space="preserve">Compliance — ISO standards transition</t>
  </si>
  <si>
    <t xml:space="preserve">ISO 14001:2026 (published April 2026), ISO 9001:2026 (Q4 2026), ISO 45001:2027 — three simultaneous 3-year transitions by ~2029.</t>
  </si>
  <si>
    <t xml:space="preserve">Transition plan to be drafted Q3 2026 (14001 first); aligned to recertification cycle Nov 2027</t>
  </si>
  <si>
    <t xml:space="preserve">Operational — NUAR migration</t>
  </si>
  <si>
    <t xml:space="preserve">Statutory National Underground Asset Register replacing LSBUD (DUAA 2025). Impact on CAT-scan procedure, operative training, commercial search workflow.</t>
  </si>
  <si>
    <t xml:space="preserve">Watching brief on DESNZ commencement; CAT-scan SOP refresh planned</t>
  </si>
  <si>
    <t xml:space="preserve">Review Q3 2026</t>
  </si>
  <si>
    <t xml:space="preserve">R-15</t>
  </si>
  <si>
    <t xml:space="preserve">Transport</t>
  </si>
  <si>
    <t xml:space="preserve">Driving on company business. RTAs. Driver fatigue. Vehicle breakdowns. Public-liability incidents.</t>
  </si>
  <si>
    <t xml:space="preserve">Fleet maintenance, driver training, daily checks, journey management, drivers' handbook, O-Licence compliance</t>
  </si>
  <si>
    <t xml:space="preserve">R-16</t>
  </si>
  <si>
    <t xml:space="preserve">Technology — AI</t>
  </si>
  <si>
    <t xml:space="preserve">AI tools — accuracy, data-security, copyright, hallucinations, skills gap, implementation costs.</t>
  </si>
  <si>
    <t xml:space="preserve">AI policy (draft), controlled pilot use for documentation, security measures, DUAA 2025 monitoring</t>
  </si>
  <si>
    <t xml:space="preserve">R-17</t>
  </si>
  <si>
    <t xml:space="preserve">Environmental — operational</t>
  </si>
  <si>
    <t xml:space="preserve">Pollution incidents, waste breaches, protected species, spillages, non-containment of chlorinated water.</t>
  </si>
  <si>
    <t xml:space="preserve">Environmental procedures, spill kits in van packs, waste-management SOPs, field training, incident response</t>
  </si>
  <si>
    <t xml:space="preserve">Environmental — PFAS</t>
  </si>
  <si>
    <t xml:space="preserve">Emerging UK REACH restrictions on per- and polyfluoroalkyl substances. Potential supply-chain disruption if current consumables are affected.</t>
  </si>
  <si>
    <t xml:space="preserve">Monitor supplier SDSs for PFAS content; no current known use</t>
  </si>
  <si>
    <t xml:space="preserve">Accept (monitor)</t>
  </si>
  <si>
    <t xml:space="preserve">R-19</t>
  </si>
  <si>
    <t xml:space="preserve">Financial</t>
  </si>
  <si>
    <t xml:space="preserve">Financial sustainability. Payment delays. Interest-rate / inflation. Economic downturn. Cash-flow issues.</t>
  </si>
  <si>
    <t xml:space="preserve">Cash reserves, credit control, client diversity, cost monitoring, banking relationships</t>
  </si>
  <si>
    <t xml:space="preserve">R-20</t>
  </si>
  <si>
    <t xml:space="preserve">Climate</t>
  </si>
  <si>
    <t xml:space="preserve">Climate change / extreme weather. Site flooding. Heat stress. Ground conditions. Working-day losses. 2025 was driest Feb-April since 1956.</t>
  </si>
  <si>
    <t xml:space="preserve">Weather monitoring, flexible working, PPE, pumping equipment, emergency procedures, fleet fuel-demand planning</t>
  </si>
  <si>
    <t xml:space="preserve">Skills shortage — water sector</t>
  </si>
  <si>
    <t xml:space="preserve">UK water industry faces documented shortage in digital / engineering / environmental roles during PR24 period. Competition for WIRS-certified operatives increasing.</t>
  </si>
  <si>
    <t xml:space="preserve">Apprenticeship route, CPD budget, retention via #TEAM culture, cross-training to broaden ticket portfolio</t>
  </si>
  <si>
    <t xml:space="preserve">A M Water Services — Opportunity Register</t>
  </si>
  <si>
    <t xml:space="preserve">Opportunity</t>
  </si>
  <si>
    <t xml:space="preserve">Benefit</t>
  </si>
  <si>
    <t xml:space="preserve">Target</t>
  </si>
  <si>
    <t xml:space="preserve">O-01</t>
  </si>
  <si>
    <t xml:space="preserve">Recruitment</t>
  </si>
  <si>
    <t xml:space="preserve">Local schools / universities / apprenticeships</t>
  </si>
  <si>
    <t xml:space="preserve">Lower-cost talent pipeline; fresh perspectives</t>
  </si>
  <si>
    <t xml:space="preserve">O-02</t>
  </si>
  <si>
    <t xml:space="preserve">Digital / IT</t>
  </si>
  <si>
    <t xml:space="preserve">Complete digital IMS rollout (this project) + transition to ISO27001-aligned information-security management</t>
  </si>
  <si>
    <t xml:space="preserve">Reduces cyber risk R-02; supports client procurement</t>
  </si>
  <si>
    <t xml:space="preserve">In progress</t>
  </si>
  <si>
    <t xml:space="preserve">IMS + Van Packs migration underway</t>
  </si>
  <si>
    <t xml:space="preserve">O-03</t>
  </si>
  <si>
    <t xml:space="preserve">Compliance</t>
  </si>
  <si>
    <t xml:space="preserve">First-mover advantage in ISO 14001:2026 transition — publish case study</t>
  </si>
  <si>
    <t xml:space="preserve">Marketing + audit evidence</t>
  </si>
  <si>
    <t xml:space="preserve">O-04</t>
  </si>
  <si>
    <t xml:space="preserve">Environmental</t>
  </si>
  <si>
    <t xml:space="preserve">Electric-vehicle transition for fleet; cut fuel exposure (incl. benzene R-06); net-zero positioning</t>
  </si>
  <si>
    <t xml:space="preserve">Cost reduction + reputational</t>
  </si>
  <si>
    <t xml:space="preserve">O-05</t>
  </si>
  <si>
    <t xml:space="preserve">Services</t>
  </si>
  <si>
    <t xml:space="preserve">Resilience-services offer (emergency response, drought / burst-main callouts) — capitalising on 2025 drought + PR24 £500m net-zero funding</t>
  </si>
  <si>
    <t xml:space="preserve">Revenue diversification</t>
  </si>
  <si>
    <t xml:space="preserve">O-06</t>
  </si>
  <si>
    <t xml:space="preserve">Strategic partnerships / framework agreements with 1-2 Tier-1 water clients</t>
  </si>
  <si>
    <t xml:space="preserve">Revenue predictability</t>
  </si>
  <si>
    <t xml:space="preserve">O-07</t>
  </si>
  <si>
    <t xml:space="preserve">Operations</t>
  </si>
  <si>
    <t xml:space="preserve">NUAR early-adopter — become visible operator to water clients</t>
  </si>
  <si>
    <t xml:space="preserve">Contract differentiator</t>
  </si>
  <si>
    <t xml:space="preserve">O-08</t>
  </si>
  <si>
    <t xml:space="preserve">Culture</t>
  </si>
  <si>
    <t xml:space="preserve">Formal health-and-wellbeing programme linked to expanded health surveillance</t>
  </si>
  <si>
    <t xml:space="preserve">Lower claims, better retention</t>
  </si>
  <si>
    <t xml:space="preserve">O-09</t>
  </si>
  <si>
    <t xml:space="preserve">Consultancy side — Sean's offer extended to other small water-sector firms needing ISO / COSHH support</t>
  </si>
  <si>
    <t xml:space="preserve">Ancillary revenue; sharpens own practice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</si>
</sst>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 mmm\ yyyy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3"/>
      <color rgb="FF1E3A5F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sz val="10"/>
      <name val="Arial"/>
      <family val="0"/>
      <charset val="1"/>
    </font>
    <font>
      <b val="true"/>
      <sz val="16"/>
      <color rgb="FF1E3A5F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8E6C9"/>
        <bgColor rgb="FFE0E0E0"/>
      </patternFill>
    </fill>
    <fill>
      <patternFill patternType="solid">
        <fgColor rgb="FFFFF9C4"/>
        <bgColor rgb="FFFFFF99"/>
      </patternFill>
    </fill>
    <fill>
      <patternFill patternType="solid">
        <fgColor rgb="FFFFE0B2"/>
        <bgColor rgb="FFFFCDD2"/>
      </patternFill>
    </fill>
    <fill>
      <patternFill patternType="solid">
        <fgColor rgb="FFFFCDD2"/>
        <bgColor rgb="FFFFE0B2"/>
      </patternFill>
    </fill>
    <fill>
      <patternFill patternType="solid">
        <fgColor rgb="FF1E3A5F"/>
        <bgColor rgb="FF33333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0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6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8E6C9"/>
          <bgColor rgb="FF000000"/>
        </patternFill>
      </fill>
    </dxf>
    <dxf>
      <fill>
        <patternFill patternType="solid">
          <fgColor rgb="FFFFE0B2"/>
          <bgColor rgb="FF000000"/>
        </patternFill>
      </fill>
    </dxf>
    <dxf>
      <fill>
        <patternFill patternType="solid">
          <fgColor rgb="FFFFF9C4"/>
          <bgColor rgb="FF000000"/>
        </patternFill>
      </fill>
    </dxf>
    <dxf>
      <fill>
        <patternFill patternType="solid">
          <fgColor rgb="FF1B5E20"/>
          <bgColor rgb="FF000000"/>
        </patternFill>
      </fill>
    </dxf>
    <dxf>
      <fill>
        <patternFill patternType="solid">
          <fgColor rgb="FFE65100"/>
          <bgColor rgb="FF000000"/>
        </patternFill>
      </fill>
    </dxf>
    <dxf>
      <fill>
        <patternFill patternType="solid">
          <fgColor rgb="FFF57F17"/>
          <bgColor rgb="FF000000"/>
        </patternFill>
      </fill>
    </dxf>
    <dxf>
      <fill>
        <patternFill patternType="solid">
          <fgColor rgb="FFE1F5FE"/>
          <bgColor rgb="FF000000"/>
        </patternFill>
      </fill>
    </dxf>
    <dxf>
      <fill>
        <patternFill patternType="solid">
          <fgColor rgb="FF0277BD"/>
          <bgColor rgb="FF000000"/>
        </patternFill>
      </fill>
    </dxf>
    <dxf>
      <font>
        <name val="Arial"/>
        <charset val="1"/>
        <family val="0"/>
        <b val="1"/>
        <color rgb="FF1B5E20"/>
        <sz val="10"/>
      </font>
      <fill>
        <patternFill>
          <bgColor rgb="FFC8E6C9"/>
        </patternFill>
      </fill>
    </dxf>
    <dxf>
      <font>
        <name val="Arial"/>
        <charset val="1"/>
        <family val="0"/>
        <b val="1"/>
        <color rgb="FFF57F17"/>
        <sz val="10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E65100"/>
        <sz val="10"/>
      </font>
      <fill>
        <patternFill>
          <bgColor rgb="FFFFE0B2"/>
        </patternFill>
      </fill>
    </dxf>
    <dxf>
      <font>
        <name val="Arial"/>
        <charset val="1"/>
        <family val="0"/>
        <b val="1"/>
        <color rgb="FFB71C1C"/>
        <sz val="10"/>
      </font>
      <fill>
        <patternFill>
          <bgColor rgb="FFFFCDD2"/>
        </patternFill>
      </fill>
    </dxf>
    <dxf>
      <font>
        <name val="Arial"/>
        <charset val="1"/>
        <family val="0"/>
        <b val="1"/>
        <color rgb="FF0277BD"/>
        <sz val="10"/>
      </font>
      <fill>
        <patternFill>
          <bgColor rgb="FFE1F5F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FFCDD2"/>
      <rgbColor rgb="FF808080"/>
      <rgbColor rgb="FF9999FF"/>
      <rgbColor rgb="FF993366"/>
      <rgbColor rgb="FFFFF9C4"/>
      <rgbColor rgb="FFE1F5FE"/>
      <rgbColor rgb="FF660066"/>
      <rgbColor rgb="FFFF8080"/>
      <rgbColor rgb="FF0277BD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8E6C9"/>
      <rgbColor rgb="FFFFFF99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57F17"/>
      <rgbColor rgb="FFE65100"/>
      <rgbColor rgb="FF555555"/>
      <rgbColor rgb="FF969696"/>
      <rgbColor rgb="FF1E3A5F"/>
      <rgbColor rgb="FF339966"/>
      <rgbColor rgb="FF003300"/>
      <rgbColor rgb="FF333300"/>
      <rgbColor rgb="FFB71C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60"/>
  </cols>
  <sheetData>
    <row r="1" customFormat="false" ht="22.0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</row>
    <row r="4" customFormat="false" ht="16.15" hidden="false" customHeight="false" outlineLevel="0" collapsed="false">
      <c r="A4" s="4" t="s">
        <v>2</v>
      </c>
    </row>
    <row r="6" customFormat="false" ht="15" hidden="false" customHeight="false" outlineLevel="0" collapsed="false">
      <c r="A6" s="5" t="s">
        <v>3</v>
      </c>
      <c r="B6" s="6" t="n">
        <f aca="false">COUNTIFS(Risks!P:P,"&gt;=3",Risks!P:P,"&lt;=7")</f>
        <v>15</v>
      </c>
    </row>
    <row r="7" customFormat="false" ht="15" hidden="false" customHeight="false" outlineLevel="0" collapsed="false">
      <c r="A7" s="7" t="s">
        <v>4</v>
      </c>
      <c r="B7" s="8" t="n">
        <f aca="false">COUNTIFS(Risks!P:P,"&gt;=8",Risks!P:P,"&lt;=13")</f>
        <v>6</v>
      </c>
    </row>
    <row r="8" customFormat="false" ht="15" hidden="false" customHeight="false" outlineLevel="0" collapsed="false">
      <c r="A8" s="9" t="s">
        <v>5</v>
      </c>
      <c r="B8" s="10" t="n">
        <f aca="false">COUNTIFS(Risks!P:P,"&gt;=14",Risks!P:P,"&lt;=19")</f>
        <v>0</v>
      </c>
    </row>
    <row r="9" customFormat="false" ht="15" hidden="false" customHeight="false" outlineLevel="0" collapsed="false">
      <c r="A9" s="11" t="s">
        <v>6</v>
      </c>
      <c r="B9" s="12" t="n">
        <f aca="false">COUNTIFS(Risks!P:P,"&gt;=20",Risks!P:P,"&lt;=24")</f>
        <v>0</v>
      </c>
    </row>
    <row r="11" customFormat="false" ht="16.15" hidden="false" customHeight="false" outlineLevel="0" collapsed="false">
      <c r="A11" s="4" t="s">
        <v>7</v>
      </c>
    </row>
    <row r="13" customFormat="false" ht="15" hidden="false" customHeight="false" outlineLevel="0" collapsed="false">
      <c r="A13" s="13" t="s">
        <v>8</v>
      </c>
      <c r="B13" s="13" t="n">
        <f aca="false">COUNTIF(Risks!S:S,"Active")</f>
        <v>13</v>
      </c>
    </row>
    <row r="14" customFormat="false" ht="15" hidden="false" customHeight="false" outlineLevel="0" collapsed="false">
      <c r="A14" s="13" t="s">
        <v>9</v>
      </c>
      <c r="B14" s="13" t="n">
        <f aca="false">COUNTIF(Risks!S:S,"NEW")</f>
        <v>8</v>
      </c>
    </row>
    <row r="15" customFormat="false" ht="15" hidden="false" customHeight="false" outlineLevel="0" collapsed="false">
      <c r="A15" s="13" t="s">
        <v>10</v>
      </c>
      <c r="B15" s="13" t="n">
        <f aca="false">COUNTIF(Risks!S:S,"Closed")</f>
        <v>0</v>
      </c>
    </row>
    <row r="17" customFormat="false" ht="16.15" hidden="false" customHeight="false" outlineLevel="0" collapsed="false">
      <c r="A17" s="4" t="s">
        <v>11</v>
      </c>
    </row>
    <row r="19" customFormat="false" ht="15" hidden="false" customHeight="false" outlineLevel="0" collapsed="false">
      <c r="A19" s="14" t="s">
        <v>12</v>
      </c>
      <c r="B19" s="15" t="s">
        <v>13</v>
      </c>
    </row>
    <row r="20" customFormat="false" ht="15" hidden="false" customHeight="false" outlineLevel="0" collapsed="false">
      <c r="A20" s="14" t="s">
        <v>14</v>
      </c>
      <c r="B20" s="15" t="s">
        <v>15</v>
      </c>
    </row>
    <row r="21" customFormat="false" ht="15" hidden="false" customHeight="false" outlineLevel="0" collapsed="false">
      <c r="A21" s="14" t="s">
        <v>16</v>
      </c>
      <c r="B21" s="15" t="s">
        <v>17</v>
      </c>
    </row>
    <row r="22" customFormat="false" ht="15" hidden="false" customHeight="false" outlineLevel="0" collapsed="false">
      <c r="A22" s="14" t="s">
        <v>18</v>
      </c>
      <c r="B22" s="15" t="s">
        <v>19</v>
      </c>
    </row>
    <row r="23" customFormat="false" ht="15" hidden="false" customHeight="false" outlineLevel="0" collapsed="false">
      <c r="A23" s="14" t="s">
        <v>20</v>
      </c>
      <c r="B23" s="15" t="s">
        <v>21</v>
      </c>
    </row>
    <row r="24" customFormat="false" ht="15" hidden="false" customHeight="false" outlineLevel="0" collapsed="false">
      <c r="A24" s="14" t="s">
        <v>22</v>
      </c>
      <c r="B24" s="15" t="s">
        <v>23</v>
      </c>
    </row>
    <row r="25" customFormat="false" ht="15" hidden="false" customHeight="false" outlineLevel="0" collapsed="false">
      <c r="A25" s="14" t="s">
        <v>24</v>
      </c>
      <c r="B25" s="15" t="s">
        <v>25</v>
      </c>
    </row>
    <row r="26" customFormat="false" ht="15" hidden="false" customHeight="false" outlineLevel="0" collapsed="false">
      <c r="A26" s="14" t="s">
        <v>26</v>
      </c>
      <c r="B26" s="15" t="s">
        <v>27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7"/>
    <col collapsed="false" customWidth="true" hidden="false" outlineLevel="0" max="3" min="3" style="1" width="24"/>
    <col collapsed="false" customWidth="true" hidden="false" outlineLevel="0" max="4" min="4" style="1" width="45"/>
    <col collapsed="false" customWidth="true" hidden="false" outlineLevel="0" max="8" min="5" style="1" width="4"/>
    <col collapsed="false" customWidth="true" hidden="false" outlineLevel="0" max="9" min="9" style="1" width="9"/>
    <col collapsed="false" customWidth="true" hidden="false" outlineLevel="0" max="10" min="10" style="1" width="40"/>
    <col collapsed="false" customWidth="true" hidden="false" outlineLevel="0" max="11" min="11" style="1" width="18"/>
    <col collapsed="false" customWidth="true" hidden="false" outlineLevel="0" max="15" min="12" style="1" width="4"/>
    <col collapsed="false" customWidth="true" hidden="false" outlineLevel="0" max="16" min="16" style="1" width="9"/>
    <col collapsed="false" customWidth="true" hidden="false" outlineLevel="0" max="17" min="17" style="1" width="14"/>
    <col collapsed="false" customWidth="true" hidden="false" outlineLevel="0" max="18" min="18" style="1" width="13"/>
    <col collapsed="false" customWidth="true" hidden="false" outlineLevel="0" max="19" min="19" style="1" width="10"/>
    <col collapsed="false" customWidth="true" hidden="false" outlineLevel="0" max="20" min="20" style="1" width="30"/>
  </cols>
  <sheetData>
    <row r="1" customFormat="false" ht="24" hidden="false" customHeight="true" outlineLevel="0" collapsed="false">
      <c r="A1" s="16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customFormat="false" ht="18" hidden="false" customHeight="true" outlineLevel="0" collapsed="false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4" customFormat="false" ht="31.5" hidden="false" customHeight="true" outlineLevel="0" collapsed="false">
      <c r="A4" s="17" t="s">
        <v>30</v>
      </c>
      <c r="B4" s="17" t="s">
        <v>31</v>
      </c>
      <c r="C4" s="17" t="s">
        <v>32</v>
      </c>
      <c r="D4" s="17" t="s">
        <v>33</v>
      </c>
      <c r="E4" s="17" t="s">
        <v>34</v>
      </c>
      <c r="F4" s="17" t="s">
        <v>35</v>
      </c>
      <c r="G4" s="17" t="s">
        <v>36</v>
      </c>
      <c r="H4" s="17" t="s">
        <v>37</v>
      </c>
      <c r="I4" s="17" t="s">
        <v>38</v>
      </c>
      <c r="J4" s="17" t="s">
        <v>39</v>
      </c>
      <c r="K4" s="17" t="s">
        <v>40</v>
      </c>
      <c r="L4" s="17" t="s">
        <v>41</v>
      </c>
      <c r="M4" s="17" t="s">
        <v>42</v>
      </c>
      <c r="N4" s="17" t="s">
        <v>43</v>
      </c>
      <c r="O4" s="17" t="s">
        <v>44</v>
      </c>
      <c r="P4" s="17" t="s">
        <v>45</v>
      </c>
      <c r="Q4" s="17" t="s">
        <v>46</v>
      </c>
      <c r="R4" s="17" t="s">
        <v>47</v>
      </c>
      <c r="S4" s="17" t="s">
        <v>48</v>
      </c>
      <c r="T4" s="17" t="s">
        <v>49</v>
      </c>
    </row>
    <row r="5" customFormat="false" ht="35.05" hidden="false" customHeight="false" outlineLevel="0" collapsed="false">
      <c r="A5" s="18" t="n">
        <v>1</v>
      </c>
      <c r="B5" s="19" t="s">
        <v>50</v>
      </c>
      <c r="C5" s="19" t="s">
        <v>51</v>
      </c>
      <c r="D5" s="20" t="s">
        <v>52</v>
      </c>
      <c r="E5" s="18" t="n">
        <v>3</v>
      </c>
      <c r="F5" s="18" t="n">
        <v>2</v>
      </c>
      <c r="G5" s="18" t="n">
        <v>3</v>
      </c>
      <c r="H5" s="18" t="n">
        <v>2</v>
      </c>
      <c r="I5" s="18" t="n">
        <f aca="false">E5+F5+(G5*H5)</f>
        <v>11</v>
      </c>
      <c r="J5" s="20" t="s">
        <v>53</v>
      </c>
      <c r="K5" s="19" t="s">
        <v>54</v>
      </c>
      <c r="L5" s="18" t="n">
        <v>2</v>
      </c>
      <c r="M5" s="18" t="n">
        <v>2</v>
      </c>
      <c r="N5" s="18" t="n">
        <v>2</v>
      </c>
      <c r="O5" s="18" t="n">
        <v>1</v>
      </c>
      <c r="P5" s="18" t="n">
        <f aca="false">L5+M5+(N5*O5)</f>
        <v>6</v>
      </c>
      <c r="Q5" s="19" t="s">
        <v>55</v>
      </c>
      <c r="R5" s="21" t="n">
        <v>46539</v>
      </c>
      <c r="S5" s="19" t="s">
        <v>8</v>
      </c>
      <c r="T5" s="20"/>
    </row>
    <row r="6" customFormat="false" ht="46.25" hidden="false" customHeight="false" outlineLevel="0" collapsed="false">
      <c r="A6" s="18" t="n">
        <v>2</v>
      </c>
      <c r="B6" s="19" t="s">
        <v>56</v>
      </c>
      <c r="C6" s="19" t="s">
        <v>57</v>
      </c>
      <c r="D6" s="20" t="s">
        <v>58</v>
      </c>
      <c r="E6" s="18" t="n">
        <v>4</v>
      </c>
      <c r="F6" s="18" t="n">
        <v>3</v>
      </c>
      <c r="G6" s="18" t="n">
        <v>2</v>
      </c>
      <c r="H6" s="18" t="n">
        <v>2</v>
      </c>
      <c r="I6" s="18" t="n">
        <f aca="false">E6+F6+(G6*H6)</f>
        <v>11</v>
      </c>
      <c r="J6" s="20" t="s">
        <v>59</v>
      </c>
      <c r="K6" s="19" t="s">
        <v>60</v>
      </c>
      <c r="L6" s="18" t="n">
        <v>3</v>
      </c>
      <c r="M6" s="18" t="n">
        <v>3</v>
      </c>
      <c r="N6" s="18" t="n">
        <v>1</v>
      </c>
      <c r="O6" s="18" t="n">
        <v>1</v>
      </c>
      <c r="P6" s="18" t="n">
        <f aca="false">L6+M6+(N6*O6)</f>
        <v>7</v>
      </c>
      <c r="Q6" s="19" t="s">
        <v>61</v>
      </c>
      <c r="R6" s="21" t="n">
        <v>46296</v>
      </c>
      <c r="S6" s="19" t="s">
        <v>8</v>
      </c>
      <c r="T6" s="20" t="s">
        <v>62</v>
      </c>
    </row>
    <row r="7" customFormat="false" ht="23.85" hidden="false" customHeight="false" outlineLevel="0" collapsed="false">
      <c r="A7" s="18" t="n">
        <v>3</v>
      </c>
      <c r="B7" s="19" t="s">
        <v>63</v>
      </c>
      <c r="C7" s="19" t="s">
        <v>64</v>
      </c>
      <c r="D7" s="20" t="s">
        <v>65</v>
      </c>
      <c r="E7" s="18" t="n">
        <v>3</v>
      </c>
      <c r="F7" s="18" t="n">
        <v>1</v>
      </c>
      <c r="G7" s="18" t="n">
        <v>2</v>
      </c>
      <c r="H7" s="18" t="n">
        <v>1</v>
      </c>
      <c r="I7" s="18" t="n">
        <f aca="false">E7+F7+(G7*H7)</f>
        <v>6</v>
      </c>
      <c r="J7" s="20" t="s">
        <v>66</v>
      </c>
      <c r="K7" s="19" t="s">
        <v>67</v>
      </c>
      <c r="L7" s="18" t="n">
        <v>2</v>
      </c>
      <c r="M7" s="18" t="n">
        <v>1</v>
      </c>
      <c r="N7" s="18" t="n">
        <v>1</v>
      </c>
      <c r="O7" s="18" t="n">
        <v>1</v>
      </c>
      <c r="P7" s="18" t="n">
        <f aca="false">L7+M7+(N7*O7)</f>
        <v>4</v>
      </c>
      <c r="Q7" s="19" t="s">
        <v>55</v>
      </c>
      <c r="R7" s="21" t="n">
        <v>46539</v>
      </c>
      <c r="S7" s="19" t="s">
        <v>8</v>
      </c>
      <c r="T7" s="20"/>
    </row>
    <row r="8" customFormat="false" ht="35.05" hidden="false" customHeight="false" outlineLevel="0" collapsed="false">
      <c r="A8" s="18" t="n">
        <v>4</v>
      </c>
      <c r="B8" s="19" t="s">
        <v>68</v>
      </c>
      <c r="C8" s="19" t="s">
        <v>69</v>
      </c>
      <c r="D8" s="20" t="s">
        <v>70</v>
      </c>
      <c r="E8" s="18" t="n">
        <v>4</v>
      </c>
      <c r="F8" s="18" t="n">
        <v>4</v>
      </c>
      <c r="G8" s="18" t="n">
        <v>2</v>
      </c>
      <c r="H8" s="18" t="n">
        <v>3</v>
      </c>
      <c r="I8" s="18" t="n">
        <f aca="false">E8+F8+(G8*H8)</f>
        <v>14</v>
      </c>
      <c r="J8" s="20" t="s">
        <v>71</v>
      </c>
      <c r="K8" s="19" t="s">
        <v>54</v>
      </c>
      <c r="L8" s="18" t="n">
        <v>2</v>
      </c>
      <c r="M8" s="18" t="n">
        <v>4</v>
      </c>
      <c r="N8" s="18" t="n">
        <v>1</v>
      </c>
      <c r="O8" s="18" t="n">
        <v>2</v>
      </c>
      <c r="P8" s="18" t="n">
        <f aca="false">L8+M8+(N8*O8)</f>
        <v>8</v>
      </c>
      <c r="Q8" s="19" t="s">
        <v>72</v>
      </c>
      <c r="R8" s="21" t="n">
        <v>46539</v>
      </c>
      <c r="S8" s="19" t="s">
        <v>8</v>
      </c>
      <c r="T8" s="20"/>
    </row>
    <row r="9" customFormat="false" ht="23.85" hidden="false" customHeight="false" outlineLevel="0" collapsed="false">
      <c r="A9" s="18" t="n">
        <v>5</v>
      </c>
      <c r="B9" s="19" t="s">
        <v>73</v>
      </c>
      <c r="C9" s="19" t="s">
        <v>74</v>
      </c>
      <c r="D9" s="20" t="s">
        <v>75</v>
      </c>
      <c r="E9" s="18" t="n">
        <v>3</v>
      </c>
      <c r="F9" s="18" t="n">
        <v>3</v>
      </c>
      <c r="G9" s="18" t="n">
        <v>3</v>
      </c>
      <c r="H9" s="18" t="n">
        <v>2</v>
      </c>
      <c r="I9" s="18" t="n">
        <f aca="false">E9+F9+(G9*H9)</f>
        <v>12</v>
      </c>
      <c r="J9" s="20" t="s">
        <v>76</v>
      </c>
      <c r="K9" s="19" t="s">
        <v>54</v>
      </c>
      <c r="L9" s="18" t="n">
        <v>2</v>
      </c>
      <c r="M9" s="18" t="n">
        <v>3</v>
      </c>
      <c r="N9" s="18" t="n">
        <v>2</v>
      </c>
      <c r="O9" s="18" t="n">
        <v>1</v>
      </c>
      <c r="P9" s="18" t="n">
        <f aca="false">L9+M9+(N9*O9)</f>
        <v>7</v>
      </c>
      <c r="Q9" s="19" t="s">
        <v>77</v>
      </c>
      <c r="R9" s="21" t="n">
        <v>46539</v>
      </c>
      <c r="S9" s="19" t="s">
        <v>8</v>
      </c>
      <c r="T9" s="20"/>
    </row>
    <row r="10" customFormat="false" ht="46.25" hidden="false" customHeight="false" outlineLevel="0" collapsed="false">
      <c r="A10" s="18" t="n">
        <v>6</v>
      </c>
      <c r="B10" s="19" t="s">
        <v>12</v>
      </c>
      <c r="C10" s="19" t="s">
        <v>78</v>
      </c>
      <c r="D10" s="20" t="s">
        <v>79</v>
      </c>
      <c r="E10" s="18" t="n">
        <v>4</v>
      </c>
      <c r="F10" s="18" t="n">
        <v>4</v>
      </c>
      <c r="G10" s="18" t="n">
        <v>2</v>
      </c>
      <c r="H10" s="18" t="n">
        <v>2</v>
      </c>
      <c r="I10" s="18" t="n">
        <f aca="false">E10+F10+(G10*H10)</f>
        <v>12</v>
      </c>
      <c r="J10" s="20" t="s">
        <v>80</v>
      </c>
      <c r="K10" s="19" t="s">
        <v>54</v>
      </c>
      <c r="L10" s="18" t="n">
        <v>3</v>
      </c>
      <c r="M10" s="18" t="n">
        <v>4</v>
      </c>
      <c r="N10" s="18" t="n">
        <v>1</v>
      </c>
      <c r="O10" s="18" t="n">
        <v>1</v>
      </c>
      <c r="P10" s="18" t="n">
        <f aca="false">L10+M10+(N10*O10)</f>
        <v>8</v>
      </c>
      <c r="Q10" s="19" t="s">
        <v>77</v>
      </c>
      <c r="R10" s="21" t="n">
        <v>46266</v>
      </c>
      <c r="S10" s="19" t="s">
        <v>9</v>
      </c>
      <c r="T10" s="20" t="s">
        <v>81</v>
      </c>
    </row>
    <row r="11" customFormat="false" ht="35.05" hidden="false" customHeight="false" outlineLevel="0" collapsed="false">
      <c r="A11" s="18" t="n">
        <v>7</v>
      </c>
      <c r="B11" s="19" t="s">
        <v>82</v>
      </c>
      <c r="C11" s="19" t="s">
        <v>83</v>
      </c>
      <c r="D11" s="20" t="s">
        <v>84</v>
      </c>
      <c r="E11" s="18" t="n">
        <v>2</v>
      </c>
      <c r="F11" s="18" t="n">
        <v>2</v>
      </c>
      <c r="G11" s="18" t="n">
        <v>3</v>
      </c>
      <c r="H11" s="18" t="n">
        <v>2</v>
      </c>
      <c r="I11" s="18" t="n">
        <f aca="false">E11+F11+(G11*H11)</f>
        <v>10</v>
      </c>
      <c r="J11" s="20" t="s">
        <v>85</v>
      </c>
      <c r="K11" s="19" t="s">
        <v>54</v>
      </c>
      <c r="L11" s="18" t="n">
        <v>2</v>
      </c>
      <c r="M11" s="18" t="n">
        <v>2</v>
      </c>
      <c r="N11" s="18" t="n">
        <v>2</v>
      </c>
      <c r="O11" s="18" t="n">
        <v>1</v>
      </c>
      <c r="P11" s="18" t="n">
        <f aca="false">L11+M11+(N11*O11)</f>
        <v>6</v>
      </c>
      <c r="Q11" s="19" t="s">
        <v>61</v>
      </c>
      <c r="R11" s="21" t="n">
        <v>46174</v>
      </c>
      <c r="S11" s="19" t="s">
        <v>8</v>
      </c>
      <c r="T11" s="20" t="s">
        <v>86</v>
      </c>
    </row>
    <row r="12" customFormat="false" ht="35.05" hidden="false" customHeight="false" outlineLevel="0" collapsed="false">
      <c r="A12" s="18" t="n">
        <v>8</v>
      </c>
      <c r="B12" s="19" t="s">
        <v>87</v>
      </c>
      <c r="C12" s="19" t="s">
        <v>88</v>
      </c>
      <c r="D12" s="20" t="s">
        <v>89</v>
      </c>
      <c r="E12" s="18" t="n">
        <v>2</v>
      </c>
      <c r="F12" s="18" t="n">
        <v>1</v>
      </c>
      <c r="G12" s="18" t="n">
        <v>3</v>
      </c>
      <c r="H12" s="18" t="n">
        <v>3</v>
      </c>
      <c r="I12" s="18" t="n">
        <f aca="false">E12+F12+(G12*H12)</f>
        <v>12</v>
      </c>
      <c r="J12" s="20" t="s">
        <v>90</v>
      </c>
      <c r="K12" s="19" t="s">
        <v>54</v>
      </c>
      <c r="L12" s="18" t="n">
        <v>1</v>
      </c>
      <c r="M12" s="18" t="n">
        <v>1</v>
      </c>
      <c r="N12" s="18" t="n">
        <v>2</v>
      </c>
      <c r="O12" s="18" t="n">
        <v>2</v>
      </c>
      <c r="P12" s="18" t="n">
        <f aca="false">L12+M12+(N12*O12)</f>
        <v>6</v>
      </c>
      <c r="Q12" s="19" t="s">
        <v>55</v>
      </c>
      <c r="R12" s="21" t="n">
        <v>46539</v>
      </c>
      <c r="S12" s="19" t="s">
        <v>8</v>
      </c>
      <c r="T12" s="20"/>
    </row>
    <row r="13" customFormat="false" ht="35.05" hidden="false" customHeight="false" outlineLevel="0" collapsed="false">
      <c r="A13" s="18" t="n">
        <v>9</v>
      </c>
      <c r="B13" s="19" t="s">
        <v>91</v>
      </c>
      <c r="C13" s="19" t="s">
        <v>92</v>
      </c>
      <c r="D13" s="20" t="s">
        <v>93</v>
      </c>
      <c r="E13" s="18" t="n">
        <v>3</v>
      </c>
      <c r="F13" s="18" t="n">
        <v>4</v>
      </c>
      <c r="G13" s="18" t="n">
        <v>3</v>
      </c>
      <c r="H13" s="18" t="n">
        <v>2</v>
      </c>
      <c r="I13" s="18" t="n">
        <f aca="false">E13+F13+(G13*H13)</f>
        <v>13</v>
      </c>
      <c r="J13" s="20" t="s">
        <v>94</v>
      </c>
      <c r="K13" s="19" t="s">
        <v>54</v>
      </c>
      <c r="L13" s="18" t="n">
        <v>2</v>
      </c>
      <c r="M13" s="18" t="n">
        <v>4</v>
      </c>
      <c r="N13" s="18" t="n">
        <v>2</v>
      </c>
      <c r="O13" s="18" t="n">
        <v>1</v>
      </c>
      <c r="P13" s="18" t="n">
        <f aca="false">L13+M13+(N13*O13)</f>
        <v>8</v>
      </c>
      <c r="Q13" s="19" t="s">
        <v>77</v>
      </c>
      <c r="R13" s="21" t="n">
        <v>46296</v>
      </c>
      <c r="S13" s="19" t="s">
        <v>8</v>
      </c>
      <c r="T13" s="20" t="s">
        <v>95</v>
      </c>
    </row>
    <row r="14" customFormat="false" ht="35.05" hidden="false" customHeight="false" outlineLevel="0" collapsed="false">
      <c r="A14" s="18" t="n">
        <v>10</v>
      </c>
      <c r="B14" s="19" t="s">
        <v>14</v>
      </c>
      <c r="C14" s="19" t="s">
        <v>96</v>
      </c>
      <c r="D14" s="20" t="s">
        <v>97</v>
      </c>
      <c r="E14" s="18" t="n">
        <v>3</v>
      </c>
      <c r="F14" s="18" t="n">
        <v>3</v>
      </c>
      <c r="G14" s="18" t="n">
        <v>3</v>
      </c>
      <c r="H14" s="18" t="n">
        <v>2</v>
      </c>
      <c r="I14" s="18" t="n">
        <f aca="false">E14+F14+(G14*H14)</f>
        <v>12</v>
      </c>
      <c r="J14" s="20" t="s">
        <v>98</v>
      </c>
      <c r="K14" s="19" t="s">
        <v>60</v>
      </c>
      <c r="L14" s="18" t="n">
        <v>2</v>
      </c>
      <c r="M14" s="18" t="n">
        <v>3</v>
      </c>
      <c r="N14" s="18" t="n">
        <v>2</v>
      </c>
      <c r="O14" s="18" t="n">
        <v>1</v>
      </c>
      <c r="P14" s="18" t="n">
        <f aca="false">L14+M14+(N14*O14)</f>
        <v>7</v>
      </c>
      <c r="Q14" s="19" t="s">
        <v>55</v>
      </c>
      <c r="R14" s="21" t="n">
        <v>46174</v>
      </c>
      <c r="S14" s="19" t="s">
        <v>9</v>
      </c>
      <c r="T14" s="20" t="s">
        <v>99</v>
      </c>
    </row>
    <row r="15" customFormat="false" ht="35.05" hidden="false" customHeight="false" outlineLevel="0" collapsed="false">
      <c r="A15" s="18" t="n">
        <v>11</v>
      </c>
      <c r="B15" s="19" t="s">
        <v>16</v>
      </c>
      <c r="C15" s="19" t="s">
        <v>100</v>
      </c>
      <c r="D15" s="20" t="s">
        <v>101</v>
      </c>
      <c r="E15" s="18" t="n">
        <v>3</v>
      </c>
      <c r="F15" s="18" t="n">
        <v>3</v>
      </c>
      <c r="G15" s="18" t="n">
        <v>2</v>
      </c>
      <c r="H15" s="18" t="n">
        <v>2</v>
      </c>
      <c r="I15" s="18" t="n">
        <f aca="false">E15+F15+(G15*H15)</f>
        <v>10</v>
      </c>
      <c r="J15" s="20" t="s">
        <v>102</v>
      </c>
      <c r="K15" s="19" t="s">
        <v>54</v>
      </c>
      <c r="L15" s="18" t="n">
        <v>2</v>
      </c>
      <c r="M15" s="18" t="n">
        <v>3</v>
      </c>
      <c r="N15" s="18" t="n">
        <v>1</v>
      </c>
      <c r="O15" s="18" t="n">
        <v>1</v>
      </c>
      <c r="P15" s="18" t="n">
        <f aca="false">L15+M15+(N15*O15)</f>
        <v>6</v>
      </c>
      <c r="Q15" s="19" t="s">
        <v>61</v>
      </c>
      <c r="R15" s="21" t="n">
        <v>46296</v>
      </c>
      <c r="S15" s="19" t="s">
        <v>9</v>
      </c>
      <c r="T15" s="20"/>
    </row>
    <row r="16" customFormat="false" ht="35.05" hidden="false" customHeight="false" outlineLevel="0" collapsed="false">
      <c r="A16" s="18" t="n">
        <v>12</v>
      </c>
      <c r="B16" s="19" t="s">
        <v>18</v>
      </c>
      <c r="C16" s="19" t="s">
        <v>103</v>
      </c>
      <c r="D16" s="20" t="s">
        <v>104</v>
      </c>
      <c r="E16" s="18" t="n">
        <v>3</v>
      </c>
      <c r="F16" s="18" t="n">
        <v>4</v>
      </c>
      <c r="G16" s="18" t="n">
        <v>2</v>
      </c>
      <c r="H16" s="18" t="n">
        <v>2</v>
      </c>
      <c r="I16" s="18" t="n">
        <f aca="false">E16+F16+(G16*H16)</f>
        <v>11</v>
      </c>
      <c r="J16" s="20" t="s">
        <v>105</v>
      </c>
      <c r="K16" s="19" t="s">
        <v>54</v>
      </c>
      <c r="L16" s="18" t="n">
        <v>2</v>
      </c>
      <c r="M16" s="18" t="n">
        <v>4</v>
      </c>
      <c r="N16" s="18" t="n">
        <v>1</v>
      </c>
      <c r="O16" s="18" t="n">
        <v>1</v>
      </c>
      <c r="P16" s="18" t="n">
        <f aca="false">L16+M16+(N16*O16)</f>
        <v>7</v>
      </c>
      <c r="Q16" s="19" t="s">
        <v>61</v>
      </c>
      <c r="R16" s="21" t="n">
        <v>46266</v>
      </c>
      <c r="S16" s="19" t="s">
        <v>9</v>
      </c>
      <c r="T16" s="20"/>
    </row>
    <row r="17" customFormat="false" ht="35.05" hidden="false" customHeight="false" outlineLevel="0" collapsed="false">
      <c r="A17" s="18" t="n">
        <v>13</v>
      </c>
      <c r="B17" s="19" t="s">
        <v>20</v>
      </c>
      <c r="C17" s="19" t="s">
        <v>106</v>
      </c>
      <c r="D17" s="20" t="s">
        <v>107</v>
      </c>
      <c r="E17" s="18" t="n">
        <v>3</v>
      </c>
      <c r="F17" s="18" t="n">
        <v>3</v>
      </c>
      <c r="G17" s="18" t="n">
        <v>4</v>
      </c>
      <c r="H17" s="18" t="n">
        <v>3</v>
      </c>
      <c r="I17" s="18" t="n">
        <f aca="false">E17+F17+(G17*H17)</f>
        <v>18</v>
      </c>
      <c r="J17" s="20" t="s">
        <v>108</v>
      </c>
      <c r="K17" s="19" t="s">
        <v>54</v>
      </c>
      <c r="L17" s="18" t="n">
        <v>2</v>
      </c>
      <c r="M17" s="18" t="n">
        <v>3</v>
      </c>
      <c r="N17" s="18" t="n">
        <v>2</v>
      </c>
      <c r="O17" s="18" t="n">
        <v>2</v>
      </c>
      <c r="P17" s="18" t="n">
        <f aca="false">L17+M17+(N17*O17)</f>
        <v>9</v>
      </c>
      <c r="Q17" s="19" t="s">
        <v>77</v>
      </c>
      <c r="R17" s="21" t="n">
        <v>46266</v>
      </c>
      <c r="S17" s="19" t="s">
        <v>9</v>
      </c>
      <c r="T17" s="20"/>
    </row>
    <row r="18" customFormat="false" ht="46.25" hidden="false" customHeight="false" outlineLevel="0" collapsed="false">
      <c r="A18" s="18" t="n">
        <v>14</v>
      </c>
      <c r="B18" s="19" t="s">
        <v>22</v>
      </c>
      <c r="C18" s="19" t="s">
        <v>109</v>
      </c>
      <c r="D18" s="20" t="s">
        <v>110</v>
      </c>
      <c r="E18" s="18" t="n">
        <v>2</v>
      </c>
      <c r="F18" s="18" t="n">
        <v>3</v>
      </c>
      <c r="G18" s="18" t="n">
        <v>3</v>
      </c>
      <c r="H18" s="18" t="n">
        <v>3</v>
      </c>
      <c r="I18" s="18" t="n">
        <f aca="false">E18+F18+(G18*H18)</f>
        <v>14</v>
      </c>
      <c r="J18" s="20" t="s">
        <v>111</v>
      </c>
      <c r="K18" s="19" t="s">
        <v>54</v>
      </c>
      <c r="L18" s="18" t="n">
        <v>2</v>
      </c>
      <c r="M18" s="18" t="n">
        <v>3</v>
      </c>
      <c r="N18" s="18" t="n">
        <v>2</v>
      </c>
      <c r="O18" s="18" t="n">
        <v>2</v>
      </c>
      <c r="P18" s="18" t="n">
        <f aca="false">L18+M18+(N18*O18)</f>
        <v>9</v>
      </c>
      <c r="Q18" s="19" t="s">
        <v>72</v>
      </c>
      <c r="R18" s="21" t="n">
        <v>46266</v>
      </c>
      <c r="S18" s="19" t="s">
        <v>9</v>
      </c>
      <c r="T18" s="20" t="s">
        <v>112</v>
      </c>
    </row>
    <row r="19" customFormat="false" ht="35.05" hidden="false" customHeight="false" outlineLevel="0" collapsed="false">
      <c r="A19" s="18" t="n">
        <v>15</v>
      </c>
      <c r="B19" s="19" t="s">
        <v>113</v>
      </c>
      <c r="C19" s="19" t="s">
        <v>114</v>
      </c>
      <c r="D19" s="20" t="s">
        <v>115</v>
      </c>
      <c r="E19" s="18" t="n">
        <v>3</v>
      </c>
      <c r="F19" s="18" t="n">
        <v>3</v>
      </c>
      <c r="G19" s="18" t="n">
        <v>3</v>
      </c>
      <c r="H19" s="18" t="n">
        <v>3</v>
      </c>
      <c r="I19" s="18" t="n">
        <f aca="false">E19+F19+(G19*H19)</f>
        <v>15</v>
      </c>
      <c r="J19" s="20" t="s">
        <v>116</v>
      </c>
      <c r="K19" s="19" t="s">
        <v>54</v>
      </c>
      <c r="L19" s="18" t="n">
        <v>2</v>
      </c>
      <c r="M19" s="18" t="n">
        <v>3</v>
      </c>
      <c r="N19" s="18" t="n">
        <v>2</v>
      </c>
      <c r="O19" s="18" t="n">
        <v>2</v>
      </c>
      <c r="P19" s="18" t="n">
        <f aca="false">L19+M19+(N19*O19)</f>
        <v>9</v>
      </c>
      <c r="Q19" s="19" t="s">
        <v>55</v>
      </c>
      <c r="R19" s="21" t="n">
        <v>46539</v>
      </c>
      <c r="S19" s="19" t="s">
        <v>8</v>
      </c>
      <c r="T19" s="20"/>
    </row>
    <row r="20" customFormat="false" ht="35.05" hidden="false" customHeight="false" outlineLevel="0" collapsed="false">
      <c r="A20" s="18" t="n">
        <v>16</v>
      </c>
      <c r="B20" s="19" t="s">
        <v>117</v>
      </c>
      <c r="C20" s="19" t="s">
        <v>118</v>
      </c>
      <c r="D20" s="20" t="s">
        <v>119</v>
      </c>
      <c r="E20" s="18" t="n">
        <v>2</v>
      </c>
      <c r="F20" s="18" t="n">
        <v>2</v>
      </c>
      <c r="G20" s="18" t="n">
        <v>3</v>
      </c>
      <c r="H20" s="18" t="n">
        <v>2</v>
      </c>
      <c r="I20" s="18" t="n">
        <f aca="false">E20+F20+(G20*H20)</f>
        <v>10</v>
      </c>
      <c r="J20" s="20" t="s">
        <v>120</v>
      </c>
      <c r="K20" s="19" t="s">
        <v>54</v>
      </c>
      <c r="L20" s="18" t="n">
        <v>1</v>
      </c>
      <c r="M20" s="18" t="n">
        <v>2</v>
      </c>
      <c r="N20" s="18" t="n">
        <v>2</v>
      </c>
      <c r="O20" s="18" t="n">
        <v>1</v>
      </c>
      <c r="P20" s="18" t="n">
        <f aca="false">L20+M20+(N20*O20)</f>
        <v>5</v>
      </c>
      <c r="Q20" s="19" t="s">
        <v>77</v>
      </c>
      <c r="R20" s="21" t="n">
        <v>46357</v>
      </c>
      <c r="S20" s="19" t="s">
        <v>8</v>
      </c>
      <c r="T20" s="20"/>
    </row>
    <row r="21" customFormat="false" ht="35.05" hidden="false" customHeight="false" outlineLevel="0" collapsed="false">
      <c r="A21" s="18" t="n">
        <v>17</v>
      </c>
      <c r="B21" s="19" t="s">
        <v>121</v>
      </c>
      <c r="C21" s="19" t="s">
        <v>122</v>
      </c>
      <c r="D21" s="20" t="s">
        <v>123</v>
      </c>
      <c r="E21" s="18" t="n">
        <v>3</v>
      </c>
      <c r="F21" s="18" t="n">
        <v>4</v>
      </c>
      <c r="G21" s="18" t="n">
        <v>2</v>
      </c>
      <c r="H21" s="18" t="n">
        <v>2</v>
      </c>
      <c r="I21" s="18" t="n">
        <f aca="false">E21+F21+(G21*H21)</f>
        <v>11</v>
      </c>
      <c r="J21" s="20" t="s">
        <v>124</v>
      </c>
      <c r="K21" s="19" t="s">
        <v>54</v>
      </c>
      <c r="L21" s="18" t="n">
        <v>2</v>
      </c>
      <c r="M21" s="18" t="n">
        <v>4</v>
      </c>
      <c r="N21" s="18" t="n">
        <v>1</v>
      </c>
      <c r="O21" s="18" t="n">
        <v>1</v>
      </c>
      <c r="P21" s="18" t="n">
        <f aca="false">L21+M21+(N21*O21)</f>
        <v>7</v>
      </c>
      <c r="Q21" s="19" t="s">
        <v>77</v>
      </c>
      <c r="R21" s="21" t="n">
        <v>46539</v>
      </c>
      <c r="S21" s="19" t="s">
        <v>8</v>
      </c>
      <c r="T21" s="20"/>
    </row>
    <row r="22" customFormat="false" ht="35.05" hidden="false" customHeight="false" outlineLevel="0" collapsed="false">
      <c r="A22" s="18" t="n">
        <v>18</v>
      </c>
      <c r="B22" s="19" t="s">
        <v>24</v>
      </c>
      <c r="C22" s="19" t="s">
        <v>125</v>
      </c>
      <c r="D22" s="20" t="s">
        <v>126</v>
      </c>
      <c r="E22" s="18" t="n">
        <v>2</v>
      </c>
      <c r="F22" s="18" t="n">
        <v>2</v>
      </c>
      <c r="G22" s="18" t="n">
        <v>2</v>
      </c>
      <c r="H22" s="18" t="n">
        <v>2</v>
      </c>
      <c r="I22" s="18" t="n">
        <f aca="false">E22+F22+(G22*H22)</f>
        <v>8</v>
      </c>
      <c r="J22" s="20" t="s">
        <v>127</v>
      </c>
      <c r="K22" s="19" t="s">
        <v>128</v>
      </c>
      <c r="L22" s="18" t="n">
        <v>1</v>
      </c>
      <c r="M22" s="18" t="n">
        <v>2</v>
      </c>
      <c r="N22" s="18" t="n">
        <v>1</v>
      </c>
      <c r="O22" s="18" t="n">
        <v>1</v>
      </c>
      <c r="P22" s="18" t="n">
        <f aca="false">L22+M22+(N22*O22)</f>
        <v>4</v>
      </c>
      <c r="Q22" s="19" t="s">
        <v>77</v>
      </c>
      <c r="R22" s="21" t="n">
        <v>46357</v>
      </c>
      <c r="S22" s="19" t="s">
        <v>9</v>
      </c>
      <c r="T22" s="20"/>
    </row>
    <row r="23" customFormat="false" ht="23.85" hidden="false" customHeight="false" outlineLevel="0" collapsed="false">
      <c r="A23" s="18" t="n">
        <v>19</v>
      </c>
      <c r="B23" s="19" t="s">
        <v>129</v>
      </c>
      <c r="C23" s="19" t="s">
        <v>130</v>
      </c>
      <c r="D23" s="20" t="s">
        <v>131</v>
      </c>
      <c r="E23" s="18" t="n">
        <v>3</v>
      </c>
      <c r="F23" s="18" t="n">
        <v>2</v>
      </c>
      <c r="G23" s="18" t="n">
        <v>3</v>
      </c>
      <c r="H23" s="18" t="n">
        <v>2</v>
      </c>
      <c r="I23" s="18" t="n">
        <f aca="false">E23+F23+(G23*H23)</f>
        <v>11</v>
      </c>
      <c r="J23" s="20" t="s">
        <v>132</v>
      </c>
      <c r="K23" s="19" t="s">
        <v>54</v>
      </c>
      <c r="L23" s="18" t="n">
        <v>2</v>
      </c>
      <c r="M23" s="18" t="n">
        <v>2</v>
      </c>
      <c r="N23" s="18" t="n">
        <v>2</v>
      </c>
      <c r="O23" s="18" t="n">
        <v>1</v>
      </c>
      <c r="P23" s="18" t="n">
        <f aca="false">L23+M23+(N23*O23)</f>
        <v>6</v>
      </c>
      <c r="Q23" s="19" t="s">
        <v>61</v>
      </c>
      <c r="R23" s="21" t="n">
        <v>46539</v>
      </c>
      <c r="S23" s="19" t="s">
        <v>8</v>
      </c>
      <c r="T23" s="20"/>
    </row>
    <row r="24" customFormat="false" ht="35.05" hidden="false" customHeight="false" outlineLevel="0" collapsed="false">
      <c r="A24" s="18" t="n">
        <v>20</v>
      </c>
      <c r="B24" s="19" t="s">
        <v>133</v>
      </c>
      <c r="C24" s="19" t="s">
        <v>134</v>
      </c>
      <c r="D24" s="20" t="s">
        <v>135</v>
      </c>
      <c r="E24" s="18" t="n">
        <v>2</v>
      </c>
      <c r="F24" s="18" t="n">
        <v>1</v>
      </c>
      <c r="G24" s="18" t="n">
        <v>3</v>
      </c>
      <c r="H24" s="18" t="n">
        <v>3</v>
      </c>
      <c r="I24" s="18" t="n">
        <f aca="false">E24+F24+(G24*H24)</f>
        <v>12</v>
      </c>
      <c r="J24" s="20" t="s">
        <v>136</v>
      </c>
      <c r="K24" s="19" t="s">
        <v>54</v>
      </c>
      <c r="L24" s="18" t="n">
        <v>2</v>
      </c>
      <c r="M24" s="18" t="n">
        <v>1</v>
      </c>
      <c r="N24" s="18" t="n">
        <v>2</v>
      </c>
      <c r="O24" s="18" t="n">
        <v>2</v>
      </c>
      <c r="P24" s="18" t="n">
        <f aca="false">L24+M24+(N24*O24)</f>
        <v>7</v>
      </c>
      <c r="Q24" s="19" t="s">
        <v>72</v>
      </c>
      <c r="R24" s="21" t="n">
        <v>46539</v>
      </c>
      <c r="S24" s="19" t="s">
        <v>8</v>
      </c>
      <c r="T24" s="20"/>
    </row>
    <row r="25" customFormat="false" ht="35.05" hidden="false" customHeight="false" outlineLevel="0" collapsed="false">
      <c r="A25" s="18" t="n">
        <v>21</v>
      </c>
      <c r="B25" s="19" t="s">
        <v>26</v>
      </c>
      <c r="C25" s="19" t="s">
        <v>137</v>
      </c>
      <c r="D25" s="20" t="s">
        <v>138</v>
      </c>
      <c r="E25" s="18" t="n">
        <v>3</v>
      </c>
      <c r="F25" s="18" t="n">
        <v>1</v>
      </c>
      <c r="G25" s="18" t="n">
        <v>3</v>
      </c>
      <c r="H25" s="18" t="n">
        <v>2</v>
      </c>
      <c r="I25" s="18" t="n">
        <f aca="false">E25+F25+(G25*H25)</f>
        <v>10</v>
      </c>
      <c r="J25" s="20" t="s">
        <v>139</v>
      </c>
      <c r="K25" s="19" t="s">
        <v>54</v>
      </c>
      <c r="L25" s="18" t="n">
        <v>2</v>
      </c>
      <c r="M25" s="18" t="n">
        <v>1</v>
      </c>
      <c r="N25" s="18" t="n">
        <v>2</v>
      </c>
      <c r="O25" s="18" t="n">
        <v>1</v>
      </c>
      <c r="P25" s="18" t="n">
        <f aca="false">L25+M25+(N25*O25)</f>
        <v>5</v>
      </c>
      <c r="Q25" s="19" t="s">
        <v>55</v>
      </c>
      <c r="R25" s="21" t="n">
        <v>46266</v>
      </c>
      <c r="S25" s="19" t="s">
        <v>9</v>
      </c>
      <c r="T25" s="20"/>
    </row>
  </sheetData>
  <autoFilter ref="A4:T25"/>
  <mergeCells count="2">
    <mergeCell ref="A1:T1"/>
    <mergeCell ref="A2:T2"/>
  </mergeCells>
  <conditionalFormatting sqref="I5:I25">
    <cfRule type="cellIs" priority="2" operator="between" aboveAverage="0" equalAverage="0" bottom="0" percent="0" rank="0" text="" dxfId="11">
      <formula>3</formula>
      <formula>7</formula>
    </cfRule>
    <cfRule type="cellIs" priority="3" operator="between" aboveAverage="0" equalAverage="0" bottom="0" percent="0" rank="0" text="" dxfId="12">
      <formula>8</formula>
      <formula>13</formula>
    </cfRule>
    <cfRule type="cellIs" priority="4" operator="between" aboveAverage="0" equalAverage="0" bottom="0" percent="0" rank="0" text="" dxfId="13">
      <formula>14</formula>
      <formula>19</formula>
    </cfRule>
    <cfRule type="cellIs" priority="5" operator="between" aboveAverage="0" equalAverage="0" bottom="0" percent="0" rank="0" text="" dxfId="14">
      <formula>20</formula>
      <formula>24</formula>
    </cfRule>
  </conditionalFormatting>
  <conditionalFormatting sqref="P5:P25">
    <cfRule type="cellIs" priority="6" operator="between" aboveAverage="0" equalAverage="0" bottom="0" percent="0" rank="0" text="" dxfId="11">
      <formula>3</formula>
      <formula>7</formula>
    </cfRule>
    <cfRule type="cellIs" priority="7" operator="between" aboveAverage="0" equalAverage="0" bottom="0" percent="0" rank="0" text="" dxfId="12">
      <formula>8</formula>
      <formula>13</formula>
    </cfRule>
    <cfRule type="cellIs" priority="8" operator="between" aboveAverage="0" equalAverage="0" bottom="0" percent="0" rank="0" text="" dxfId="13">
      <formula>14</formula>
      <formula>19</formula>
    </cfRule>
    <cfRule type="cellIs" priority="9" operator="between" aboveAverage="0" equalAverage="0" bottom="0" percent="0" rank="0" text="" dxfId="14">
      <formula>20</formula>
      <formula>24</formula>
    </cfRule>
  </conditionalFormatting>
  <conditionalFormatting sqref="S5:S25">
    <cfRule type="cellIs" priority="10" operator="equal" aboveAverage="0" equalAverage="0" bottom="0" percent="0" rank="0" text="" dxfId="15">
      <formula>"NEW"</formula>
    </cfRule>
  </conditionalFormatting>
  <dataValidations count="2">
    <dataValidation allowBlank="true" errorStyle="stop" operator="between" showDropDown="false" showErrorMessage="false" showInputMessage="false" sqref="S5:S25" type="list">
      <formula1>"Active,NEW,Closed,Superseded"</formula1>
      <formula2>0</formula2>
    </dataValidation>
    <dataValidation allowBlank="true" errorStyle="stop" operator="between" showDropDown="false" showErrorMessage="false" showInputMessage="false" sqref="K5:K25" type="list">
      <formula1>"Accept,Transfer,Mitigate,Avoid,Mitigate + Transfer,Accept + Transfer,Accept (monitor)"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7"/>
    <col collapsed="false" customWidth="true" hidden="false" outlineLevel="0" max="3" min="3" style="1" width="18"/>
    <col collapsed="false" customWidth="true" hidden="false" outlineLevel="0" max="4" min="4" style="1" width="45"/>
    <col collapsed="false" customWidth="true" hidden="false" outlineLevel="0" max="5" min="5" style="1" width="35"/>
    <col collapsed="false" customWidth="true" hidden="false" outlineLevel="0" max="6" min="6" style="1" width="14"/>
    <col collapsed="false" customWidth="true" hidden="false" outlineLevel="0" max="7" min="7" style="1" width="13"/>
    <col collapsed="false" customWidth="true" hidden="false" outlineLevel="0" max="8" min="8" style="1" width="12"/>
    <col collapsed="false" customWidth="true" hidden="false" outlineLevel="0" max="9" min="9" style="1" width="25"/>
  </cols>
  <sheetData>
    <row r="1" customFormat="false" ht="19.7" hidden="false" customHeight="false" outlineLevel="0" collapsed="false">
      <c r="A1" s="16" t="s">
        <v>140</v>
      </c>
      <c r="B1" s="16"/>
      <c r="C1" s="16"/>
      <c r="D1" s="16"/>
      <c r="E1" s="16"/>
      <c r="F1" s="16"/>
      <c r="G1" s="16"/>
      <c r="H1" s="16"/>
      <c r="I1" s="16"/>
    </row>
    <row r="3" customFormat="false" ht="15" hidden="false" customHeight="false" outlineLevel="0" collapsed="false">
      <c r="A3" s="22" t="s">
        <v>30</v>
      </c>
      <c r="B3" s="22" t="s">
        <v>31</v>
      </c>
      <c r="C3" s="22" t="s">
        <v>32</v>
      </c>
      <c r="D3" s="22" t="s">
        <v>141</v>
      </c>
      <c r="E3" s="22" t="s">
        <v>142</v>
      </c>
      <c r="F3" s="22" t="s">
        <v>46</v>
      </c>
      <c r="G3" s="22" t="s">
        <v>143</v>
      </c>
      <c r="H3" s="22" t="s">
        <v>48</v>
      </c>
      <c r="I3" s="22" t="s">
        <v>49</v>
      </c>
    </row>
    <row r="4" customFormat="false" ht="23.85" hidden="false" customHeight="false" outlineLevel="0" collapsed="false">
      <c r="A4" s="23" t="n">
        <v>1</v>
      </c>
      <c r="B4" s="23" t="s">
        <v>144</v>
      </c>
      <c r="C4" s="23" t="s">
        <v>145</v>
      </c>
      <c r="D4" s="24" t="s">
        <v>146</v>
      </c>
      <c r="E4" s="24" t="s">
        <v>147</v>
      </c>
      <c r="F4" s="23" t="s">
        <v>55</v>
      </c>
      <c r="G4" s="25" t="n">
        <v>46266</v>
      </c>
      <c r="H4" s="23" t="s">
        <v>8</v>
      </c>
      <c r="I4" s="24"/>
    </row>
    <row r="5" customFormat="false" ht="23.85" hidden="false" customHeight="false" outlineLevel="0" collapsed="false">
      <c r="A5" s="23" t="n">
        <v>2</v>
      </c>
      <c r="B5" s="23" t="s">
        <v>148</v>
      </c>
      <c r="C5" s="23" t="s">
        <v>149</v>
      </c>
      <c r="D5" s="24" t="s">
        <v>150</v>
      </c>
      <c r="E5" s="24" t="s">
        <v>151</v>
      </c>
      <c r="F5" s="23" t="s">
        <v>77</v>
      </c>
      <c r="G5" s="25" t="n">
        <v>46357</v>
      </c>
      <c r="H5" s="23" t="s">
        <v>152</v>
      </c>
      <c r="I5" s="24" t="s">
        <v>153</v>
      </c>
    </row>
    <row r="6" customFormat="false" ht="23.85" hidden="false" customHeight="false" outlineLevel="0" collapsed="false">
      <c r="A6" s="23" t="n">
        <v>3</v>
      </c>
      <c r="B6" s="23" t="s">
        <v>154</v>
      </c>
      <c r="C6" s="23" t="s">
        <v>155</v>
      </c>
      <c r="D6" s="24" t="s">
        <v>156</v>
      </c>
      <c r="E6" s="24" t="s">
        <v>157</v>
      </c>
      <c r="F6" s="23" t="s">
        <v>77</v>
      </c>
      <c r="G6" s="25" t="n">
        <v>46539</v>
      </c>
      <c r="H6" s="23" t="s">
        <v>8</v>
      </c>
      <c r="I6" s="24"/>
    </row>
    <row r="7" customFormat="false" ht="23.85" hidden="false" customHeight="false" outlineLevel="0" collapsed="false">
      <c r="A7" s="23" t="n">
        <v>4</v>
      </c>
      <c r="B7" s="23" t="s">
        <v>158</v>
      </c>
      <c r="C7" s="23" t="s">
        <v>159</v>
      </c>
      <c r="D7" s="24" t="s">
        <v>160</v>
      </c>
      <c r="E7" s="24" t="s">
        <v>161</v>
      </c>
      <c r="F7" s="23" t="s">
        <v>55</v>
      </c>
      <c r="G7" s="25" t="n">
        <v>46722</v>
      </c>
      <c r="H7" s="23" t="s">
        <v>8</v>
      </c>
      <c r="I7" s="24"/>
    </row>
    <row r="8" customFormat="false" ht="35.05" hidden="false" customHeight="false" outlineLevel="0" collapsed="false">
      <c r="A8" s="23" t="n">
        <v>5</v>
      </c>
      <c r="B8" s="23" t="s">
        <v>162</v>
      </c>
      <c r="C8" s="23" t="s">
        <v>163</v>
      </c>
      <c r="D8" s="24" t="s">
        <v>164</v>
      </c>
      <c r="E8" s="24" t="s">
        <v>165</v>
      </c>
      <c r="F8" s="23" t="s">
        <v>55</v>
      </c>
      <c r="G8" s="25" t="n">
        <v>46539</v>
      </c>
      <c r="H8" s="23" t="s">
        <v>8</v>
      </c>
      <c r="I8" s="24"/>
    </row>
    <row r="9" customFormat="false" ht="23.85" hidden="false" customHeight="false" outlineLevel="0" collapsed="false">
      <c r="A9" s="23" t="n">
        <v>6</v>
      </c>
      <c r="B9" s="23" t="s">
        <v>166</v>
      </c>
      <c r="C9" s="23" t="s">
        <v>163</v>
      </c>
      <c r="D9" s="24" t="s">
        <v>167</v>
      </c>
      <c r="E9" s="24" t="s">
        <v>168</v>
      </c>
      <c r="F9" s="23" t="s">
        <v>61</v>
      </c>
      <c r="G9" s="25" t="n">
        <v>46266</v>
      </c>
      <c r="H9" s="23" t="s">
        <v>8</v>
      </c>
      <c r="I9" s="24"/>
    </row>
    <row r="10" customFormat="false" ht="23.85" hidden="false" customHeight="false" outlineLevel="0" collapsed="false">
      <c r="A10" s="23" t="n">
        <v>7</v>
      </c>
      <c r="B10" s="23" t="s">
        <v>169</v>
      </c>
      <c r="C10" s="23" t="s">
        <v>170</v>
      </c>
      <c r="D10" s="24" t="s">
        <v>171</v>
      </c>
      <c r="E10" s="24" t="s">
        <v>172</v>
      </c>
      <c r="F10" s="23" t="s">
        <v>72</v>
      </c>
      <c r="G10" s="25" t="n">
        <v>46266</v>
      </c>
      <c r="H10" s="23" t="s">
        <v>9</v>
      </c>
      <c r="I10" s="24"/>
    </row>
    <row r="11" customFormat="false" ht="23.85" hidden="false" customHeight="false" outlineLevel="0" collapsed="false">
      <c r="A11" s="23" t="n">
        <v>8</v>
      </c>
      <c r="B11" s="23" t="s">
        <v>173</v>
      </c>
      <c r="C11" s="23" t="s">
        <v>174</v>
      </c>
      <c r="D11" s="24" t="s">
        <v>175</v>
      </c>
      <c r="E11" s="24" t="s">
        <v>176</v>
      </c>
      <c r="F11" s="23" t="s">
        <v>61</v>
      </c>
      <c r="G11" s="25" t="n">
        <v>46357</v>
      </c>
      <c r="H11" s="23" t="s">
        <v>8</v>
      </c>
      <c r="I11" s="24"/>
    </row>
    <row r="12" customFormat="false" ht="23.85" hidden="false" customHeight="false" outlineLevel="0" collapsed="false">
      <c r="A12" s="23" t="n">
        <v>9</v>
      </c>
      <c r="B12" s="23" t="s">
        <v>177</v>
      </c>
      <c r="C12" s="23" t="s">
        <v>155</v>
      </c>
      <c r="D12" s="24" t="s">
        <v>178</v>
      </c>
      <c r="E12" s="24" t="s">
        <v>179</v>
      </c>
      <c r="F12" s="23" t="s">
        <v>77</v>
      </c>
      <c r="G12" s="25" t="n">
        <v>46539</v>
      </c>
      <c r="H12" s="23" t="s">
        <v>8</v>
      </c>
      <c r="I12" s="24"/>
    </row>
  </sheetData>
  <autoFilter ref="A3:I12"/>
  <mergeCells count="1">
    <mergeCell ref="A1:I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2026-04-24T16:05:43Z</dcterms:created>
  <dc:creator>openpyxl</dc:creator>
  <dc:description/>
  <dc:language>en-US</dc:language>
  <cp:lastModifiedBy/>
  <dcterms:modified xsi:type="dcterms:W3CDTF">2026-04-24T16:05:43Z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